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Raj.Nagra\Desktop\TEMP EXCEL FILES\"/>
    </mc:Choice>
  </mc:AlternateContent>
  <xr:revisionPtr revIDLastSave="0" documentId="13_ncr:1_{41D4540C-F520-45D1-9C01-65A7A5D48871}" xr6:coauthVersionLast="41" xr6:coauthVersionMax="41" xr10:uidLastSave="{00000000-0000-0000-0000-000000000000}"/>
  <bookViews>
    <workbookView xWindow="-1335" yWindow="-13620" windowWidth="21840" windowHeight="13140" tabRatio="603" xr2:uid="{00000000-000D-0000-FFFF-FFFF00000000}"/>
  </bookViews>
  <sheets>
    <sheet name="Product Name" sheetId="7" r:id="rId1"/>
  </sheets>
  <calcPr calcId="191029"/>
  <customWorkbookViews>
    <customWorkbookView name="Philip Thompson (NHS SC) - Personal View" guid="{6C636559-B394-4357-86B9-4FB2428EC7E4}" mergeInterval="0" personalView="1" maximized="1" windowWidth="1312" windowHeight="652" tabRatio="603" activeSheetId="1"/>
    <customWorkbookView name="Natasha Giller (NHS SC) - Personal View" guid="{33D2751A-ED49-43C0-88ED-1F86CAAD9B54}" mergeInterval="0" personalView="1" maximized="1" windowWidth="1366" windowHeight="502" tabRatio="603"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3" i="7" l="1"/>
  <c r="O53" i="7" s="1"/>
  <c r="K53" i="7"/>
  <c r="N52" i="7"/>
  <c r="O52" i="7" s="1"/>
  <c r="K52" i="7"/>
  <c r="N51" i="7"/>
  <c r="O51" i="7" s="1"/>
  <c r="K51" i="7"/>
  <c r="N50" i="7"/>
  <c r="O50" i="7" s="1"/>
  <c r="K50" i="7"/>
  <c r="N49" i="7"/>
  <c r="O49" i="7" s="1"/>
  <c r="K49" i="7"/>
  <c r="O46" i="7"/>
  <c r="N46" i="7"/>
  <c r="K46" i="7"/>
  <c r="N45" i="7"/>
  <c r="O45" i="7" s="1"/>
  <c r="K45" i="7"/>
  <c r="N44" i="7"/>
  <c r="O44" i="7" s="1"/>
  <c r="K44" i="7"/>
  <c r="N41" i="7"/>
  <c r="O41" i="7" s="1"/>
  <c r="K41" i="7"/>
  <c r="N40" i="7"/>
  <c r="O40" i="7" s="1"/>
  <c r="K40" i="7"/>
  <c r="N39" i="7"/>
  <c r="O39" i="7" s="1"/>
  <c r="K39" i="7"/>
  <c r="N38" i="7"/>
  <c r="O38" i="7" s="1"/>
  <c r="K38" i="7"/>
  <c r="N35" i="7"/>
  <c r="O35" i="7" s="1"/>
  <c r="K35" i="7"/>
  <c r="N34" i="7"/>
  <c r="O34" i="7" s="1"/>
  <c r="K34" i="7"/>
  <c r="N33" i="7"/>
  <c r="O33" i="7" s="1"/>
  <c r="K33" i="7"/>
  <c r="N32" i="7"/>
  <c r="O32" i="7" s="1"/>
  <c r="K32" i="7"/>
  <c r="N31" i="7"/>
  <c r="O31" i="7" s="1"/>
  <c r="K31" i="7"/>
  <c r="N30" i="7"/>
  <c r="O30" i="7" s="1"/>
  <c r="K30" i="7"/>
  <c r="N29" i="7"/>
  <c r="O29" i="7" s="1"/>
  <c r="K29" i="7"/>
  <c r="N28" i="7"/>
  <c r="O28" i="7" s="1"/>
  <c r="K28" i="7"/>
  <c r="N25" i="7"/>
  <c r="O25" i="7" s="1"/>
  <c r="K25" i="7"/>
  <c r="O24" i="7"/>
  <c r="N24" i="7"/>
  <c r="K24" i="7"/>
  <c r="N23" i="7"/>
  <c r="O23" i="7" s="1"/>
  <c r="K23" i="7"/>
  <c r="N22" i="7"/>
  <c r="O22" i="7" s="1"/>
  <c r="K22" i="7"/>
  <c r="N21" i="7"/>
  <c r="O21" i="7" s="1"/>
  <c r="K21" i="7"/>
  <c r="N18" i="7"/>
  <c r="O18" i="7" s="1"/>
  <c r="N17" i="7"/>
  <c r="O17" i="7" s="1"/>
  <c r="N16" i="7"/>
  <c r="O16" i="7" s="1"/>
  <c r="N15" i="7"/>
  <c r="O15" i="7" s="1"/>
  <c r="K18" i="7"/>
  <c r="K17" i="7"/>
  <c r="K16" i="7"/>
  <c r="K15" i="7"/>
</calcChain>
</file>

<file path=xl/sharedStrings.xml><?xml version="1.0" encoding="utf-8"?>
<sst xmlns="http://schemas.openxmlformats.org/spreadsheetml/2006/main" count="235" uniqueCount="126">
  <si>
    <t>Supplier</t>
  </si>
  <si>
    <t>Brand</t>
  </si>
  <si>
    <t>Product Information</t>
  </si>
  <si>
    <t>NPC Code</t>
  </si>
  <si>
    <t>Commitment Discount Available?</t>
  </si>
  <si>
    <t>Prices including VAT  (20%)</t>
  </si>
  <si>
    <t>Pricing excluding VAT</t>
  </si>
  <si>
    <t>Units (UOI)</t>
  </si>
  <si>
    <t>Band 1</t>
  </si>
  <si>
    <t>Rank</t>
  </si>
  <si>
    <t>GTIN</t>
  </si>
  <si>
    <t>Issued</t>
  </si>
  <si>
    <t>Price Ranking</t>
  </si>
  <si>
    <t>The prices stated on this product listing are inclusive of VAT and reflect the national catalogue pricing (Buy Price = Sell Price). If you have a bespoke or regional pricing your pricing will vary from the national catalogue price. 
Pricing and product information is correct at the time of publication, products may be subject to price changes, please refer to our online catalogue.</t>
  </si>
  <si>
    <t>0.5g NaDCC Tablet</t>
  </si>
  <si>
    <t>Guest Medical</t>
  </si>
  <si>
    <t>Mini Haz Tabs</t>
  </si>
  <si>
    <t>0.5g NaDCC Tablet (500 tabs)</t>
  </si>
  <si>
    <t>MRB280</t>
  </si>
  <si>
    <t>No</t>
  </si>
  <si>
    <t>Pack</t>
  </si>
  <si>
    <t>Diversey</t>
  </si>
  <si>
    <t>Titan</t>
  </si>
  <si>
    <t xml:space="preserve">0.5g NaDCC Tablet (600 tabs) Chlor 300 </t>
  </si>
  <si>
    <t>MRB1243</t>
  </si>
  <si>
    <t>7615400772490</t>
  </si>
  <si>
    <t>Case</t>
  </si>
  <si>
    <t>Ecolab</t>
  </si>
  <si>
    <t>Actichlor</t>
  </si>
  <si>
    <t>0.5g NaDCC Tablet (600 tabs)</t>
  </si>
  <si>
    <t>MRB1007</t>
  </si>
  <si>
    <t>4028163049687</t>
  </si>
  <si>
    <t>GV Health</t>
  </si>
  <si>
    <t>SoChlor TAB</t>
  </si>
  <si>
    <t xml:space="preserve">0.5g NaDCC Tablet (80 tabs) foil wrapped </t>
  </si>
  <si>
    <t>MFB295</t>
  </si>
  <si>
    <t>5060215030822</t>
  </si>
  <si>
    <t>Units</t>
  </si>
  <si>
    <t>1.7g NaDCC Tablet</t>
  </si>
  <si>
    <t>Schulke and Mayr</t>
  </si>
  <si>
    <t>Terralin Chlorine Tablets</t>
  </si>
  <si>
    <t>1.7g NaDCC Tablet (170 tabs)</t>
  </si>
  <si>
    <t>MRB1210</t>
  </si>
  <si>
    <t>12345678909876</t>
  </si>
  <si>
    <t>1.7g NaDCC Tablet (200 tabs)</t>
  </si>
  <si>
    <t>MFB254</t>
  </si>
  <si>
    <t>5060215030204</t>
  </si>
  <si>
    <t>Each</t>
  </si>
  <si>
    <t>MRB282</t>
  </si>
  <si>
    <t>4028163047690</t>
  </si>
  <si>
    <t>1.7g NaDCC Tablet (200 tabs) Chlor 1000</t>
  </si>
  <si>
    <t>MRB1244</t>
  </si>
  <si>
    <t>7615400772513</t>
  </si>
  <si>
    <t>Sky Chemicals</t>
  </si>
  <si>
    <t>MRB1204</t>
  </si>
  <si>
    <t>5060467750066</t>
  </si>
  <si>
    <t>1.7g NaDCC Tablet with detergent</t>
  </si>
  <si>
    <t xml:space="preserve">Diversey </t>
  </si>
  <si>
    <t>1.7g NaDCC Tablet with detergent (200 tabs) Chlor plus 1000</t>
  </si>
  <si>
    <t>MFB247</t>
  </si>
  <si>
    <t>7615400117307</t>
  </si>
  <si>
    <t>Terralin Plus Chlorine Tablets</t>
  </si>
  <si>
    <t>1.7g NaDCC Tablet with detergent (170 tabs) unique safety lid</t>
  </si>
  <si>
    <t>MRB1211</t>
  </si>
  <si>
    <t>Actichlor Plus</t>
  </si>
  <si>
    <t>1.7g NaDCC Tablet with detergent (150 tabs)</t>
  </si>
  <si>
    <t>MRB1016</t>
  </si>
  <si>
    <t>4028163077185</t>
  </si>
  <si>
    <t>SoChlor DST</t>
  </si>
  <si>
    <t>1.7g NaDCC Tablet with detergent (200 tabs ) Tamper evident lid</t>
  </si>
  <si>
    <t>MFB294</t>
  </si>
  <si>
    <t>5060215030846</t>
  </si>
  <si>
    <t>Chlor-Clean</t>
  </si>
  <si>
    <t>1.7g NaDCC Tablet with detergent (200 tabs)</t>
  </si>
  <si>
    <t>MRB751</t>
  </si>
  <si>
    <t>1.7g NaDCC Tablet with detergent (100 tabs) Tamper evident lid</t>
  </si>
  <si>
    <t>MFB256</t>
  </si>
  <si>
    <t>5060215030181</t>
  </si>
  <si>
    <t>1.7g NaDCC Tablet with detergent (100 tabs)</t>
  </si>
  <si>
    <t>MRB285</t>
  </si>
  <si>
    <t>MRB1205</t>
  </si>
  <si>
    <t>5060467750073</t>
  </si>
  <si>
    <t>2.5g NaDCC Tablet</t>
  </si>
  <si>
    <t>2.5g NaDCC Tablet (200 tabs)</t>
  </si>
  <si>
    <t>MFB637</t>
  </si>
  <si>
    <t>5060215031263</t>
  </si>
  <si>
    <t>2.5g NaDCC Tablet (100 tabs)</t>
  </si>
  <si>
    <t>MFB255</t>
  </si>
  <si>
    <t>5060215030211</t>
  </si>
  <si>
    <t>2.5g NaDCC Tablet (100 tabs) Chlor 1500</t>
  </si>
  <si>
    <t>MRB1245</t>
  </si>
  <si>
    <t>7615400772537</t>
  </si>
  <si>
    <t>MRB283</t>
  </si>
  <si>
    <t>4028163049670</t>
  </si>
  <si>
    <t>4.5g NaDCC Tablet</t>
  </si>
  <si>
    <t>4.5g NaDCC Tablet (100 tabs)</t>
  </si>
  <si>
    <t>MFB694</t>
  </si>
  <si>
    <t>5060215031744</t>
  </si>
  <si>
    <t>Tub</t>
  </si>
  <si>
    <t>Haz-Tab</t>
  </si>
  <si>
    <t>MRB284</t>
  </si>
  <si>
    <t xml:space="preserve">4.5g NaDCC Tablet (100 tabs) Chlor 2500 </t>
  </si>
  <si>
    <t>MRB1246</t>
  </si>
  <si>
    <t>7615400772476</t>
  </si>
  <si>
    <t>Chlorine releasing Granules</t>
  </si>
  <si>
    <t xml:space="preserve">Price per '100 g'      </t>
  </si>
  <si>
    <t>Primeline Sales</t>
  </si>
  <si>
    <t>Hospec</t>
  </si>
  <si>
    <t xml:space="preserve">Sanitiser powder Complies with EN1276 EN13697 EN13704 500g tub NaDCC &lt;0.1%  </t>
  </si>
  <si>
    <t>MFD365</t>
  </si>
  <si>
    <t>5010159892390</t>
  </si>
  <si>
    <t>Chlorine releasing granules 500g  NaDCC &lt;10%</t>
  </si>
  <si>
    <t>MFB012</t>
  </si>
  <si>
    <t>7615400187065</t>
  </si>
  <si>
    <t>SoChlor Granules</t>
  </si>
  <si>
    <t>Chlorine releasing granules 500g  NaDCC 50%</t>
  </si>
  <si>
    <t>MFB253</t>
  </si>
  <si>
    <t>5060215030198</t>
  </si>
  <si>
    <t>Haz Tabs Granules</t>
  </si>
  <si>
    <t>MRB279</t>
  </si>
  <si>
    <t>MRB349</t>
  </si>
  <si>
    <t>4028163047430</t>
  </si>
  <si>
    <t>Chlorine Tablets</t>
  </si>
  <si>
    <t>-</t>
  </si>
  <si>
    <t xml:space="preserve">Price per 10 Tablets   </t>
  </si>
  <si>
    <t xml:space="preserve">Price per 10 Tablets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</si>
</sst>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quot;£&quot;#,##0.00"/>
    <numFmt numFmtId="165" formatCode="#,##0.000"/>
    <numFmt numFmtId="166" formatCode="[$-F800]dddd\,\ mmmm\ dd\,\ yyyy"/>
    <numFmt numFmtId="167" formatCode="&quot;£&quot;#,##0.0000"/>
    <numFmt numFmtId="168" formatCode="&quot;£&quot;#,##0.000"/>
  </numFmts>
  <fonts count="34">
    <font>
      <sz val="11"/>
      <color theme="1"/>
      <name val="Calibri"/>
      <family val="2"/>
      <scheme val="minor"/>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Frutiger 55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Arial"/>
      <family val="2"/>
    </font>
    <font>
      <sz val="11"/>
      <color theme="1"/>
      <name val="Calibri"/>
      <family val="2"/>
      <scheme val="minor"/>
    </font>
    <font>
      <b/>
      <sz val="16"/>
      <color theme="0"/>
      <name val="Arial"/>
      <family val="2"/>
    </font>
    <font>
      <sz val="11"/>
      <color theme="1"/>
      <name val="Arial"/>
      <family val="2"/>
    </font>
    <font>
      <b/>
      <u/>
      <sz val="18"/>
      <color theme="1"/>
      <name val="Arial"/>
      <family val="2"/>
    </font>
    <font>
      <sz val="10"/>
      <name val="Frutiger 55 Roman"/>
    </font>
    <font>
      <sz val="10"/>
      <name val="Arial"/>
      <family val="2"/>
    </font>
    <font>
      <sz val="16"/>
      <name val="Arial"/>
      <family val="2"/>
    </font>
    <font>
      <b/>
      <sz val="9"/>
      <name val="Arial"/>
      <family val="2"/>
    </font>
    <font>
      <b/>
      <sz val="12"/>
      <name val="Arial"/>
      <family val="2"/>
    </font>
    <font>
      <b/>
      <sz val="16"/>
      <color rgb="FF005EB8"/>
      <name val="Arial"/>
      <family val="2"/>
    </font>
    <font>
      <b/>
      <sz val="11"/>
      <name val="Arial"/>
      <family val="2"/>
    </font>
    <font>
      <b/>
      <sz val="11"/>
      <color theme="1"/>
      <name val="Calibri"/>
      <family val="2"/>
      <scheme val="minor"/>
    </font>
    <font>
      <b/>
      <sz val="11"/>
      <color theme="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005EB8"/>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5">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4" fontId="21" fillId="0" borderId="0" applyFont="0" applyFill="0" applyBorder="0" applyAlignment="0" applyProtection="0"/>
    <xf numFmtId="0" fontId="25" fillId="0" borderId="0"/>
  </cellStyleXfs>
  <cellXfs count="103">
    <xf numFmtId="0" fontId="0" fillId="0" borderId="0" xfId="0"/>
    <xf numFmtId="0" fontId="23" fillId="0" borderId="0" xfId="0" applyFont="1"/>
    <xf numFmtId="164" fontId="23" fillId="0" borderId="0" xfId="0" applyNumberFormat="1" applyFont="1"/>
    <xf numFmtId="164" fontId="23" fillId="0" borderId="0" xfId="43" applyNumberFormat="1" applyFont="1"/>
    <xf numFmtId="0" fontId="23" fillId="0" borderId="0" xfId="0" applyFont="1" applyAlignment="1">
      <alignment horizontal="center" vertical="center"/>
    </xf>
    <xf numFmtId="49" fontId="23" fillId="0" borderId="0" xfId="0" applyNumberFormat="1" applyFont="1"/>
    <xf numFmtId="49" fontId="23" fillId="0" borderId="0" xfId="0" applyNumberFormat="1" applyFont="1" applyAlignment="1">
      <alignment horizontal="center" vertical="center"/>
    </xf>
    <xf numFmtId="165" fontId="23" fillId="0" borderId="0" xfId="43" applyNumberFormat="1" applyFont="1"/>
    <xf numFmtId="0" fontId="23" fillId="0" borderId="0" xfId="0" applyFont="1" applyAlignment="1">
      <alignment horizontal="left" vertical="center" wrapText="1"/>
    </xf>
    <xf numFmtId="0" fontId="24" fillId="0" borderId="0" xfId="0" applyFont="1" applyAlignment="1">
      <alignment horizontal="left" vertical="center" wrapText="1"/>
    </xf>
    <xf numFmtId="0" fontId="26" fillId="0" borderId="0" xfId="44" applyFont="1"/>
    <xf numFmtId="0" fontId="27" fillId="0" borderId="0" xfId="44" applyFont="1"/>
    <xf numFmtId="0" fontId="28" fillId="24" borderId="0" xfId="44" applyFont="1" applyFill="1" applyAlignment="1">
      <alignment horizontal="center" vertical="center" wrapText="1"/>
    </xf>
    <xf numFmtId="0" fontId="22" fillId="25" borderId="0" xfId="44" applyFont="1" applyFill="1" applyAlignment="1">
      <alignment vertical="center"/>
    </xf>
    <xf numFmtId="0" fontId="29" fillId="0" borderId="0" xfId="44" applyFont="1"/>
    <xf numFmtId="0" fontId="30" fillId="25" borderId="0" xfId="44" applyFont="1" applyFill="1" applyAlignment="1">
      <alignment vertical="center"/>
    </xf>
    <xf numFmtId="49" fontId="22" fillId="25" borderId="0" xfId="44" applyNumberFormat="1" applyFont="1" applyFill="1" applyAlignment="1">
      <alignment vertical="center" wrapText="1"/>
    </xf>
    <xf numFmtId="0" fontId="20" fillId="25" borderId="11" xfId="1" applyFont="1" applyFill="1" applyBorder="1" applyAlignment="1" applyProtection="1">
      <alignment horizontal="center" vertical="center"/>
      <protection locked="0"/>
    </xf>
    <xf numFmtId="0" fontId="20" fillId="25" borderId="12" xfId="1" applyFont="1" applyFill="1" applyBorder="1" applyAlignment="1" applyProtection="1">
      <alignment horizontal="center" vertical="center"/>
      <protection locked="0"/>
    </xf>
    <xf numFmtId="0" fontId="20" fillId="25" borderId="12" xfId="1" applyFont="1" applyFill="1" applyBorder="1" applyAlignment="1" applyProtection="1">
      <alignment horizontal="center" vertical="center" wrapText="1"/>
      <protection locked="0"/>
    </xf>
    <xf numFmtId="49" fontId="20" fillId="25" borderId="12" xfId="1" applyNumberFormat="1" applyFont="1" applyFill="1" applyBorder="1" applyAlignment="1" applyProtection="1">
      <alignment horizontal="center" vertical="center"/>
      <protection locked="0"/>
    </xf>
    <xf numFmtId="0" fontId="20" fillId="25" borderId="11" xfId="1" applyFont="1" applyFill="1" applyBorder="1" applyAlignment="1" applyProtection="1">
      <alignment horizontal="center" vertical="center" wrapText="1"/>
      <protection locked="0"/>
    </xf>
    <xf numFmtId="164" fontId="20" fillId="25" borderId="12" xfId="1" applyNumberFormat="1" applyFont="1" applyFill="1" applyBorder="1" applyAlignment="1" applyProtection="1">
      <alignment horizontal="center" vertical="center" wrapText="1"/>
      <protection locked="0"/>
    </xf>
    <xf numFmtId="164" fontId="20" fillId="25" borderId="12" xfId="43" applyNumberFormat="1" applyFont="1" applyFill="1" applyBorder="1" applyAlignment="1" applyProtection="1">
      <alignment horizontal="center" vertical="center" wrapText="1"/>
      <protection locked="0"/>
    </xf>
    <xf numFmtId="165" fontId="20" fillId="25" borderId="16" xfId="43" applyNumberFormat="1" applyFont="1" applyFill="1" applyBorder="1" applyAlignment="1" applyProtection="1">
      <alignment horizontal="center" vertical="center" wrapText="1"/>
      <protection locked="0"/>
    </xf>
    <xf numFmtId="0" fontId="26" fillId="24" borderId="0" xfId="44" applyFont="1" applyFill="1"/>
    <xf numFmtId="164" fontId="23" fillId="24" borderId="0" xfId="0" applyNumberFormat="1" applyFont="1" applyFill="1"/>
    <xf numFmtId="0" fontId="0" fillId="24" borderId="0" xfId="0" applyFill="1"/>
    <xf numFmtId="164" fontId="20" fillId="24" borderId="0" xfId="1" applyNumberFormat="1" applyFont="1" applyFill="1" applyAlignment="1" applyProtection="1">
      <alignment horizontal="center" vertical="center" wrapText="1"/>
      <protection locked="0"/>
    </xf>
    <xf numFmtId="0" fontId="20" fillId="24" borderId="0" xfId="1" applyFont="1" applyFill="1" applyAlignment="1" applyProtection="1">
      <alignment horizontal="center" vertical="center"/>
      <protection locked="0"/>
    </xf>
    <xf numFmtId="164" fontId="20" fillId="25" borderId="16" xfId="1" applyNumberFormat="1" applyFont="1" applyFill="1" applyBorder="1" applyAlignment="1" applyProtection="1">
      <alignment horizontal="center" vertical="center" wrapText="1"/>
      <protection locked="0"/>
    </xf>
    <xf numFmtId="0" fontId="23" fillId="0" borderId="10" xfId="0" applyFont="1" applyBorder="1" applyAlignment="1">
      <alignment horizontal="center" vertical="center"/>
    </xf>
    <xf numFmtId="164" fontId="23" fillId="0" borderId="10" xfId="0" applyNumberFormat="1" applyFont="1" applyBorder="1" applyAlignment="1">
      <alignment horizontal="center" vertical="center"/>
    </xf>
    <xf numFmtId="164" fontId="23" fillId="0" borderId="10" xfId="43" applyNumberFormat="1" applyFont="1" applyBorder="1" applyAlignment="1">
      <alignment horizontal="center" vertical="center"/>
    </xf>
    <xf numFmtId="166" fontId="22" fillId="25" borderId="0" xfId="44" applyNumberFormat="1" applyFont="1" applyFill="1" applyAlignment="1">
      <alignment vertical="center"/>
    </xf>
    <xf numFmtId="0" fontId="26" fillId="0" borderId="0" xfId="44" applyFont="1" applyAlignment="1">
      <alignment wrapText="1"/>
    </xf>
    <xf numFmtId="0" fontId="27" fillId="0" borderId="0" xfId="44" applyFont="1" applyAlignment="1">
      <alignment wrapText="1"/>
    </xf>
    <xf numFmtId="0" fontId="22" fillId="25" borderId="0" xfId="44" applyFont="1" applyFill="1" applyAlignment="1">
      <alignment vertical="center" wrapText="1"/>
    </xf>
    <xf numFmtId="0" fontId="0" fillId="24" borderId="0" xfId="0" applyFill="1" applyAlignment="1">
      <alignment horizontal="center" vertical="center"/>
    </xf>
    <xf numFmtId="0" fontId="22" fillId="0" borderId="0" xfId="44" applyFont="1" applyFill="1" applyAlignment="1">
      <alignment vertical="center"/>
    </xf>
    <xf numFmtId="49" fontId="22" fillId="0" borderId="0" xfId="44" applyNumberFormat="1" applyFont="1" applyFill="1" applyAlignment="1">
      <alignment vertical="center" wrapText="1"/>
    </xf>
    <xf numFmtId="166" fontId="22" fillId="0" borderId="0" xfId="44" applyNumberFormat="1" applyFont="1" applyFill="1" applyAlignment="1">
      <alignment vertical="center"/>
    </xf>
    <xf numFmtId="0" fontId="29" fillId="0" borderId="0" xfId="44" applyFont="1" applyFill="1"/>
    <xf numFmtId="0" fontId="29" fillId="0" borderId="0" xfId="44" applyFont="1" applyFill="1" applyAlignment="1">
      <alignment vertical="center"/>
    </xf>
    <xf numFmtId="0" fontId="23" fillId="0" borderId="0" xfId="0" applyFont="1" applyAlignment="1">
      <alignment vertical="center"/>
    </xf>
    <xf numFmtId="49" fontId="23" fillId="0" borderId="10" xfId="0" applyNumberFormat="1" applyFont="1" applyBorder="1" applyAlignment="1">
      <alignment horizontal="center" vertical="center"/>
    </xf>
    <xf numFmtId="0" fontId="20" fillId="25" borderId="13" xfId="1" applyFont="1" applyFill="1" applyBorder="1" applyAlignment="1" applyProtection="1">
      <alignment horizontal="center" vertical="center" wrapText="1"/>
      <protection locked="0"/>
    </xf>
    <xf numFmtId="49" fontId="23" fillId="0" borderId="10" xfId="0" quotePrefix="1" applyNumberFormat="1" applyFont="1" applyBorder="1" applyAlignment="1">
      <alignment horizontal="center" vertical="center"/>
    </xf>
    <xf numFmtId="0" fontId="32" fillId="0" borderId="0" xfId="0" applyFont="1" applyAlignment="1">
      <alignment wrapText="1"/>
    </xf>
    <xf numFmtId="0" fontId="23" fillId="0" borderId="22" xfId="0" applyFont="1" applyBorder="1" applyAlignment="1">
      <alignment horizontal="center" vertical="center"/>
    </xf>
    <xf numFmtId="49" fontId="23" fillId="0" borderId="22" xfId="0" applyNumberFormat="1" applyFont="1" applyBorder="1" applyAlignment="1">
      <alignment horizontal="center" vertical="center"/>
    </xf>
    <xf numFmtId="0" fontId="23" fillId="0" borderId="22" xfId="0" applyFont="1" applyBorder="1" applyAlignment="1">
      <alignment horizontal="center" vertical="center" wrapText="1"/>
    </xf>
    <xf numFmtId="0" fontId="0" fillId="0" borderId="0" xfId="0" applyAlignment="1">
      <alignment wrapText="1"/>
    </xf>
    <xf numFmtId="0" fontId="33" fillId="26" borderId="10" xfId="0" applyFont="1" applyFill="1" applyBorder="1" applyAlignment="1">
      <alignment horizontal="center" vertical="center" wrapText="1"/>
    </xf>
    <xf numFmtId="0" fontId="23" fillId="0" borderId="25" xfId="0" applyFont="1" applyBorder="1" applyAlignment="1">
      <alignment horizontal="center" vertical="center"/>
    </xf>
    <xf numFmtId="0" fontId="33" fillId="26" borderId="25" xfId="0" applyFont="1" applyFill="1" applyBorder="1" applyAlignment="1">
      <alignment horizontal="center" vertical="center" wrapText="1"/>
    </xf>
    <xf numFmtId="0" fontId="23" fillId="0" borderId="29" xfId="0" applyFont="1" applyBorder="1" applyAlignment="1">
      <alignment horizontal="center" vertical="center"/>
    </xf>
    <xf numFmtId="0" fontId="23" fillId="0" borderId="29" xfId="0" applyFont="1" applyBorder="1" applyAlignment="1">
      <alignment horizontal="center" vertical="center" wrapText="1"/>
    </xf>
    <xf numFmtId="0" fontId="23" fillId="0" borderId="31" xfId="0" applyFont="1" applyBorder="1" applyAlignment="1">
      <alignment horizontal="center" vertical="center"/>
    </xf>
    <xf numFmtId="0" fontId="0" fillId="0" borderId="18" xfId="0" applyBorder="1"/>
    <xf numFmtId="0" fontId="23" fillId="0" borderId="32" xfId="0" applyFont="1" applyBorder="1" applyAlignment="1">
      <alignment horizontal="center" vertical="center"/>
    </xf>
    <xf numFmtId="49" fontId="23" fillId="0" borderId="32" xfId="0" applyNumberFormat="1" applyFont="1" applyBorder="1" applyAlignment="1">
      <alignment horizontal="center" vertical="center"/>
    </xf>
    <xf numFmtId="164" fontId="33" fillId="26" borderId="10" xfId="0" applyNumberFormat="1" applyFont="1" applyFill="1" applyBorder="1" applyAlignment="1">
      <alignment horizontal="center" vertical="center" wrapText="1"/>
    </xf>
    <xf numFmtId="168" fontId="33" fillId="26" borderId="26" xfId="0" applyNumberFormat="1" applyFont="1" applyFill="1" applyBorder="1" applyAlignment="1">
      <alignment horizontal="center" vertical="center" wrapText="1"/>
    </xf>
    <xf numFmtId="168" fontId="23" fillId="0" borderId="26" xfId="0" applyNumberFormat="1" applyFont="1" applyBorder="1" applyAlignment="1">
      <alignment horizontal="center" vertical="center" wrapText="1"/>
    </xf>
    <xf numFmtId="168" fontId="23" fillId="0" borderId="22" xfId="0" applyNumberFormat="1" applyFont="1" applyBorder="1" applyAlignment="1">
      <alignment horizontal="center" vertical="center" wrapText="1"/>
    </xf>
    <xf numFmtId="168" fontId="23" fillId="0" borderId="10" xfId="0" applyNumberFormat="1" applyFont="1" applyBorder="1" applyAlignment="1">
      <alignment horizontal="center" vertical="center"/>
    </xf>
    <xf numFmtId="168" fontId="23" fillId="0" borderId="26" xfId="0" applyNumberFormat="1" applyFont="1" applyBorder="1" applyAlignment="1">
      <alignment horizontal="center" vertical="center"/>
    </xf>
    <xf numFmtId="164" fontId="23" fillId="0" borderId="26" xfId="0" applyNumberFormat="1" applyFont="1" applyBorder="1" applyAlignment="1">
      <alignment horizontal="center" vertical="center"/>
    </xf>
    <xf numFmtId="164" fontId="23" fillId="0" borderId="32" xfId="0" applyNumberFormat="1" applyFont="1" applyBorder="1" applyAlignment="1">
      <alignment horizontal="center" vertical="center"/>
    </xf>
    <xf numFmtId="164" fontId="23" fillId="0" borderId="33" xfId="0" applyNumberFormat="1" applyFont="1" applyBorder="1" applyAlignment="1">
      <alignment horizontal="center" vertical="center"/>
    </xf>
    <xf numFmtId="168" fontId="23" fillId="0" borderId="30" xfId="0" applyNumberFormat="1" applyFont="1" applyBorder="1" applyAlignment="1">
      <alignment horizontal="center" vertical="center" wrapText="1"/>
    </xf>
    <xf numFmtId="168" fontId="23" fillId="0" borderId="10" xfId="43" applyNumberFormat="1" applyFont="1" applyBorder="1" applyAlignment="1">
      <alignment horizontal="center" vertical="center"/>
    </xf>
    <xf numFmtId="168" fontId="23" fillId="0" borderId="26" xfId="43" applyNumberFormat="1" applyFont="1" applyBorder="1" applyAlignment="1">
      <alignment horizontal="center" vertical="center"/>
    </xf>
    <xf numFmtId="167" fontId="23" fillId="0" borderId="26" xfId="43" applyNumberFormat="1" applyFont="1" applyBorder="1" applyAlignment="1">
      <alignment horizontal="center" vertical="center"/>
    </xf>
    <xf numFmtId="164" fontId="23" fillId="0" borderId="26" xfId="43" applyNumberFormat="1" applyFont="1" applyBorder="1" applyAlignment="1">
      <alignment horizontal="center" vertical="center"/>
    </xf>
    <xf numFmtId="168" fontId="23" fillId="0" borderId="22" xfId="43" applyNumberFormat="1" applyFont="1" applyBorder="1" applyAlignment="1">
      <alignment horizontal="center" vertical="center"/>
    </xf>
    <xf numFmtId="164" fontId="23" fillId="0" borderId="32" xfId="43" applyNumberFormat="1" applyFont="1" applyBorder="1" applyAlignment="1">
      <alignment horizontal="center" vertical="center"/>
    </xf>
    <xf numFmtId="167" fontId="23" fillId="0" borderId="33" xfId="43" applyNumberFormat="1" applyFont="1" applyBorder="1" applyAlignment="1">
      <alignment horizontal="center" vertical="center"/>
    </xf>
    <xf numFmtId="166" fontId="22" fillId="25" borderId="0" xfId="44" applyNumberFormat="1" applyFont="1" applyFill="1" applyAlignment="1">
      <alignment horizontal="left" vertical="center"/>
    </xf>
    <xf numFmtId="0" fontId="23" fillId="26" borderId="27" xfId="0" applyFont="1" applyFill="1" applyBorder="1" applyAlignment="1">
      <alignment horizontal="center" vertical="center"/>
    </xf>
    <xf numFmtId="0" fontId="23" fillId="26" borderId="18" xfId="0" applyFont="1" applyFill="1" applyBorder="1" applyAlignment="1">
      <alignment horizontal="center" vertical="center"/>
    </xf>
    <xf numFmtId="0" fontId="23" fillId="26" borderId="28" xfId="0" applyFont="1" applyFill="1" applyBorder="1" applyAlignment="1">
      <alignment horizontal="center" vertical="center"/>
    </xf>
    <xf numFmtId="0" fontId="22" fillId="25" borderId="0" xfId="44" applyFont="1" applyFill="1" applyAlignment="1">
      <alignment horizontal="left" vertical="center"/>
    </xf>
    <xf numFmtId="0" fontId="33" fillId="26" borderId="27"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17" xfId="0" applyFont="1" applyFill="1" applyBorder="1" applyAlignment="1">
      <alignment horizontal="center" vertical="center" wrapText="1"/>
    </xf>
    <xf numFmtId="0" fontId="23" fillId="26" borderId="25" xfId="0" applyFont="1" applyFill="1" applyBorder="1" applyAlignment="1">
      <alignment horizontal="center" vertical="center"/>
    </xf>
    <xf numFmtId="0" fontId="23" fillId="26" borderId="10" xfId="0" applyFont="1" applyFill="1" applyBorder="1" applyAlignment="1">
      <alignment horizontal="center" vertical="center"/>
    </xf>
    <xf numFmtId="0" fontId="23" fillId="26" borderId="26" xfId="0" applyFont="1" applyFill="1" applyBorder="1" applyAlignment="1">
      <alignment horizontal="center" vertical="center"/>
    </xf>
    <xf numFmtId="0" fontId="33" fillId="26" borderId="28" xfId="0" applyFont="1" applyFill="1" applyBorder="1" applyAlignment="1">
      <alignment horizontal="center" vertical="center" wrapText="1"/>
    </xf>
    <xf numFmtId="0" fontId="31" fillId="0" borderId="21" xfId="0" applyFont="1" applyBorder="1" applyAlignment="1">
      <alignment horizontal="left" vertical="center" wrapText="1"/>
    </xf>
    <xf numFmtId="0" fontId="31" fillId="0" borderId="0" xfId="0" applyFont="1" applyBorder="1" applyAlignment="1">
      <alignment horizontal="left" vertical="center" wrapText="1"/>
    </xf>
    <xf numFmtId="0" fontId="20" fillId="25" borderId="13" xfId="1" applyFont="1" applyFill="1" applyBorder="1" applyAlignment="1" applyProtection="1">
      <alignment horizontal="center" vertical="center"/>
      <protection locked="0"/>
    </xf>
    <xf numFmtId="0" fontId="20" fillId="25" borderId="14" xfId="1" applyFont="1" applyFill="1" applyBorder="1" applyAlignment="1" applyProtection="1">
      <alignment horizontal="center" vertical="center"/>
      <protection locked="0"/>
    </xf>
    <xf numFmtId="0" fontId="20" fillId="25" borderId="15" xfId="1" applyFont="1" applyFill="1" applyBorder="1" applyAlignment="1" applyProtection="1">
      <alignment horizontal="center" vertical="center"/>
      <protection locked="0"/>
    </xf>
    <xf numFmtId="0" fontId="20" fillId="25" borderId="20" xfId="1" applyFont="1" applyFill="1" applyBorder="1" applyAlignment="1" applyProtection="1">
      <alignment horizontal="center" vertical="center"/>
      <protection locked="0"/>
    </xf>
    <xf numFmtId="0" fontId="33" fillId="26" borderId="23" xfId="0" applyFont="1" applyFill="1" applyBorder="1" applyAlignment="1">
      <alignment horizontal="center" vertical="center" wrapText="1"/>
    </xf>
    <xf numFmtId="0" fontId="33" fillId="26" borderId="19" xfId="0" applyFont="1" applyFill="1" applyBorder="1" applyAlignment="1">
      <alignment horizontal="center" vertical="center" wrapText="1"/>
    </xf>
    <xf numFmtId="0" fontId="33" fillId="26" borderId="24" xfId="0" applyFont="1" applyFill="1" applyBorder="1" applyAlignment="1">
      <alignment horizontal="center" vertical="center" wrapText="1"/>
    </xf>
    <xf numFmtId="0" fontId="23" fillId="26" borderId="23" xfId="0" applyFont="1" applyFill="1" applyBorder="1" applyAlignment="1">
      <alignment horizontal="center" vertical="center"/>
    </xf>
    <xf numFmtId="0" fontId="23" fillId="26" borderId="19" xfId="0" applyFont="1" applyFill="1" applyBorder="1" applyAlignment="1">
      <alignment horizontal="center" vertical="center"/>
    </xf>
    <xf numFmtId="0" fontId="23" fillId="26" borderId="24" xfId="0" applyFont="1" applyFill="1" applyBorder="1" applyAlignment="1">
      <alignment horizontal="center" vertical="center"/>
    </xf>
  </cellXfs>
  <cellStyles count="45">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urrency" xfId="43" builtinId="4"/>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3000000}"/>
    <cellStyle name="Linked Cell 2" xfId="36" xr:uid="{00000000-0005-0000-0000-000024000000}"/>
    <cellStyle name="Neutral 2" xfId="37" xr:uid="{00000000-0005-0000-0000-000025000000}"/>
    <cellStyle name="Normal" xfId="0" builtinId="0"/>
    <cellStyle name="Normal 2" xfId="1" xr:uid="{00000000-0005-0000-0000-000027000000}"/>
    <cellStyle name="Normal 3" xfId="44" xr:uid="{3C1E24BE-B56A-4BC2-84DC-B37E77F97526}"/>
    <cellStyle name="Note 2" xfId="38" xr:uid="{00000000-0005-0000-0000-000028000000}"/>
    <cellStyle name="Output 2" xfId="39" xr:uid="{00000000-0005-0000-0000-000029000000}"/>
    <cellStyle name="Title 2" xfId="40" xr:uid="{00000000-0005-0000-0000-00002A000000}"/>
    <cellStyle name="Total 2" xfId="41" xr:uid="{00000000-0005-0000-0000-00002B000000}"/>
    <cellStyle name="Warning Text 2" xfId="42" xr:uid="{00000000-0005-0000-0000-00002C000000}"/>
  </cellStyles>
  <dxfs count="0"/>
  <tableStyles count="0" defaultTableStyle="TableStyleMedium2" defaultPivotStyle="PivotStyleLight16"/>
  <colors>
    <mruColors>
      <color rgb="FF005EB8"/>
      <color rgb="FFCCDFF1"/>
      <color rgb="FF0030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1582849</xdr:colOff>
      <xdr:row>4</xdr:row>
      <xdr:rowOff>113765</xdr:rowOff>
    </xdr:to>
    <xdr:pic>
      <xdr:nvPicPr>
        <xdr:cNvPr id="2" name="Picture 1">
          <a:extLst>
            <a:ext uri="{FF2B5EF4-FFF2-40B4-BE49-F238E27FC236}">
              <a16:creationId xmlns:a16="http://schemas.microsoft.com/office/drawing/2014/main" id="{5D8A5851-F9FC-4004-B15B-F5B5E9A9B19D}"/>
            </a:ext>
          </a:extLst>
        </xdr:cNvPr>
        <xdr:cNvPicPr>
          <a:picLocks noChangeAspect="1"/>
        </xdr:cNvPicPr>
      </xdr:nvPicPr>
      <xdr:blipFill>
        <a:blip xmlns:r="http://schemas.openxmlformats.org/officeDocument/2006/relationships" r:embed="rId1"/>
        <a:stretch>
          <a:fillRect/>
        </a:stretch>
      </xdr:blipFill>
      <xdr:spPr>
        <a:xfrm>
          <a:off x="0" y="0"/>
          <a:ext cx="2182924" cy="13710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EA812-D606-4EE8-B656-77E295F8A962}">
  <dimension ref="A1:R54"/>
  <sheetViews>
    <sheetView showGridLines="0" tabSelected="1" topLeftCell="D4" zoomScale="70" zoomScaleNormal="70" workbookViewId="0">
      <selection activeCell="Q13" sqref="Q13"/>
    </sheetView>
  </sheetViews>
  <sheetFormatPr defaultColWidth="9.140625" defaultRowHeight="14.25"/>
  <cols>
    <col min="1" max="1" width="9" style="4" customWidth="1"/>
    <col min="2" max="2" width="44.85546875" style="4" bestFit="1" customWidth="1"/>
    <col min="3" max="3" width="31.28515625" style="4" bestFit="1" customWidth="1"/>
    <col min="4" max="4" width="86.28515625" style="8" customWidth="1"/>
    <col min="5" max="5" width="14.85546875" style="4" bestFit="1" customWidth="1"/>
    <col min="6" max="6" width="18.7109375" style="6" customWidth="1"/>
    <col min="7" max="8" width="17.85546875" style="4" customWidth="1"/>
    <col min="9" max="9" width="12" style="4" customWidth="1"/>
    <col min="10" max="10" width="10.5703125" style="2" customWidth="1"/>
    <col min="11" max="11" width="15" style="2" customWidth="1"/>
    <col min="12" max="12" width="1.7109375" style="26" customWidth="1"/>
    <col min="13" max="13" width="11.140625" style="4" customWidth="1"/>
    <col min="14" max="14" width="10.7109375" style="3" customWidth="1"/>
    <col min="15" max="15" width="13.28515625" style="7" customWidth="1"/>
    <col min="16" max="16384" width="9.140625" style="1"/>
  </cols>
  <sheetData>
    <row r="1" spans="1:18" s="10" customFormat="1" ht="25.35" customHeight="1">
      <c r="D1" s="35"/>
      <c r="L1" s="25"/>
    </row>
    <row r="2" spans="1:18" s="10" customFormat="1" ht="25.15" customHeight="1">
      <c r="D2" s="35"/>
      <c r="L2" s="25"/>
    </row>
    <row r="3" spans="1:18" s="10" customFormat="1" ht="25.15" customHeight="1">
      <c r="D3" s="35"/>
      <c r="L3" s="25"/>
    </row>
    <row r="4" spans="1:18" s="10" customFormat="1" ht="25.15" customHeight="1">
      <c r="D4" s="35"/>
      <c r="L4" s="25"/>
    </row>
    <row r="5" spans="1:18" s="10" customFormat="1" ht="25.15" customHeight="1">
      <c r="A5" s="11"/>
      <c r="B5" s="11"/>
      <c r="C5" s="11"/>
      <c r="D5" s="36"/>
      <c r="E5" s="12"/>
      <c r="F5" s="12"/>
      <c r="G5" s="12"/>
      <c r="H5" s="12"/>
      <c r="I5" s="12"/>
      <c r="J5" s="12"/>
      <c r="K5" s="12"/>
      <c r="L5" s="12"/>
      <c r="M5" s="12"/>
      <c r="N5" s="12"/>
      <c r="O5" s="12"/>
      <c r="P5" s="12"/>
      <c r="Q5" s="12"/>
      <c r="R5" s="12"/>
    </row>
    <row r="6" spans="1:18" s="14" customFormat="1" ht="30" customHeight="1">
      <c r="A6" s="83" t="s">
        <v>122</v>
      </c>
      <c r="B6" s="83"/>
      <c r="C6" s="13"/>
      <c r="D6" s="37"/>
      <c r="E6" s="13"/>
      <c r="F6" s="13"/>
      <c r="G6" s="13"/>
      <c r="H6" s="13"/>
      <c r="I6" s="13"/>
      <c r="J6" s="13"/>
      <c r="K6" s="13"/>
      <c r="L6" s="13"/>
      <c r="M6" s="13"/>
      <c r="N6" s="13"/>
      <c r="O6" s="13"/>
    </row>
    <row r="7" spans="1:18" s="14" customFormat="1" ht="30" customHeight="1">
      <c r="A7" s="13" t="s">
        <v>12</v>
      </c>
      <c r="B7" s="15"/>
      <c r="C7" s="13"/>
      <c r="D7" s="37"/>
      <c r="E7" s="13"/>
      <c r="F7" s="13"/>
      <c r="G7" s="13"/>
      <c r="H7" s="13"/>
      <c r="I7" s="13"/>
      <c r="J7" s="13"/>
      <c r="K7" s="13"/>
      <c r="L7" s="13"/>
      <c r="M7" s="13"/>
      <c r="N7" s="13"/>
      <c r="O7" s="13"/>
    </row>
    <row r="8" spans="1:18" s="14" customFormat="1" ht="30" customHeight="1">
      <c r="A8" s="13" t="s">
        <v>11</v>
      </c>
      <c r="B8" s="16"/>
      <c r="C8" s="79">
        <v>43672</v>
      </c>
      <c r="D8" s="34"/>
      <c r="E8" s="13"/>
      <c r="F8" s="13"/>
      <c r="G8" s="13"/>
      <c r="H8" s="13"/>
      <c r="I8" s="13"/>
      <c r="J8" s="13"/>
      <c r="K8" s="13"/>
      <c r="L8" s="13"/>
      <c r="M8" s="13"/>
      <c r="N8" s="13"/>
      <c r="O8" s="13"/>
    </row>
    <row r="9" spans="1:18" s="42" customFormat="1" ht="9.9499999999999993" customHeight="1">
      <c r="A9" s="39"/>
      <c r="B9" s="40"/>
      <c r="C9" s="41"/>
      <c r="D9" s="41"/>
      <c r="E9" s="39"/>
      <c r="F9" s="39"/>
      <c r="G9" s="39"/>
      <c r="H9" s="39"/>
      <c r="I9" s="39"/>
      <c r="J9" s="39"/>
      <c r="K9" s="39"/>
      <c r="L9" s="39"/>
      <c r="M9" s="39"/>
      <c r="N9" s="39"/>
      <c r="O9" s="39"/>
    </row>
    <row r="10" spans="1:18" s="43" customFormat="1" ht="27" customHeight="1">
      <c r="A10" s="91" t="s">
        <v>13</v>
      </c>
      <c r="B10" s="92"/>
      <c r="C10" s="92"/>
      <c r="D10" s="92"/>
      <c r="E10" s="92"/>
      <c r="F10" s="92"/>
      <c r="G10" s="92"/>
      <c r="H10" s="92"/>
      <c r="I10" s="92"/>
      <c r="J10" s="92"/>
      <c r="K10" s="92"/>
      <c r="L10" s="92"/>
      <c r="M10" s="92"/>
      <c r="N10" s="92"/>
      <c r="O10" s="92"/>
    </row>
    <row r="11" spans="1:18" s="44" customFormat="1" ht="27" customHeight="1" thickBot="1">
      <c r="A11" s="91"/>
      <c r="B11" s="92"/>
      <c r="C11" s="92"/>
      <c r="D11" s="92"/>
      <c r="E11" s="92"/>
      <c r="F11" s="92"/>
      <c r="G11" s="92"/>
      <c r="H11" s="92"/>
      <c r="I11" s="92"/>
      <c r="J11" s="92"/>
      <c r="K11" s="92"/>
      <c r="L11" s="92"/>
      <c r="M11" s="92"/>
      <c r="N11" s="92"/>
      <c r="O11" s="92"/>
    </row>
    <row r="12" spans="1:18" ht="54.75" thickBot="1">
      <c r="A12" s="1"/>
      <c r="B12" s="1"/>
      <c r="C12" s="1"/>
      <c r="D12" s="9"/>
      <c r="E12" s="1"/>
      <c r="F12" s="5"/>
      <c r="G12" s="1"/>
      <c r="H12" s="1"/>
      <c r="I12" s="21" t="s">
        <v>7</v>
      </c>
      <c r="J12" s="22" t="s">
        <v>8</v>
      </c>
      <c r="K12" s="30" t="s">
        <v>124</v>
      </c>
      <c r="L12" s="28"/>
      <c r="M12" s="21" t="s">
        <v>7</v>
      </c>
      <c r="N12" s="23" t="s">
        <v>8</v>
      </c>
      <c r="O12" s="24" t="s">
        <v>125</v>
      </c>
    </row>
    <row r="13" spans="1:18" ht="54.75" thickBot="1">
      <c r="A13" s="17" t="s">
        <v>9</v>
      </c>
      <c r="B13" s="18" t="s">
        <v>0</v>
      </c>
      <c r="C13" s="18" t="s">
        <v>1</v>
      </c>
      <c r="D13" s="19" t="s">
        <v>2</v>
      </c>
      <c r="E13" s="18" t="s">
        <v>3</v>
      </c>
      <c r="F13" s="20" t="s">
        <v>10</v>
      </c>
      <c r="G13" s="19" t="s">
        <v>4</v>
      </c>
      <c r="H13" s="46" t="s">
        <v>37</v>
      </c>
      <c r="I13" s="93" t="s">
        <v>5</v>
      </c>
      <c r="J13" s="94"/>
      <c r="K13" s="95"/>
      <c r="L13" s="29"/>
      <c r="M13" s="96" t="s">
        <v>6</v>
      </c>
      <c r="N13" s="94"/>
      <c r="O13" s="95"/>
    </row>
    <row r="14" spans="1:18" ht="15">
      <c r="A14" s="97" t="s">
        <v>14</v>
      </c>
      <c r="B14" s="98"/>
      <c r="C14" s="98"/>
      <c r="D14" s="98"/>
      <c r="E14" s="98"/>
      <c r="F14" s="98"/>
      <c r="G14" s="98"/>
      <c r="H14" s="98"/>
      <c r="I14" s="98"/>
      <c r="J14" s="98"/>
      <c r="K14" s="99"/>
      <c r="L14" s="27"/>
      <c r="M14" s="100"/>
      <c r="N14" s="101"/>
      <c r="O14" s="102"/>
    </row>
    <row r="15" spans="1:18" s="4" customFormat="1" ht="15">
      <c r="A15" s="54">
        <v>1</v>
      </c>
      <c r="B15" s="31" t="s">
        <v>15</v>
      </c>
      <c r="C15" s="31" t="s">
        <v>16</v>
      </c>
      <c r="D15" s="31" t="s">
        <v>17</v>
      </c>
      <c r="E15" s="31" t="s">
        <v>18</v>
      </c>
      <c r="F15" s="47" t="s">
        <v>123</v>
      </c>
      <c r="G15" s="31" t="s">
        <v>19</v>
      </c>
      <c r="H15" s="31">
        <v>500</v>
      </c>
      <c r="I15" s="31" t="s">
        <v>20</v>
      </c>
      <c r="J15" s="66">
        <v>3.6</v>
      </c>
      <c r="K15" s="67">
        <f>+J15/50</f>
        <v>7.2000000000000008E-2</v>
      </c>
      <c r="L15" s="38"/>
      <c r="M15" s="54">
        <v>500</v>
      </c>
      <c r="N15" s="72">
        <f>+J15/1.2</f>
        <v>3</v>
      </c>
      <c r="O15" s="73">
        <f>+N15/50</f>
        <v>0.06</v>
      </c>
    </row>
    <row r="16" spans="1:18" s="4" customFormat="1" ht="15">
      <c r="A16" s="54">
        <v>2</v>
      </c>
      <c r="B16" s="31" t="s">
        <v>21</v>
      </c>
      <c r="C16" s="31" t="s">
        <v>22</v>
      </c>
      <c r="D16" s="31" t="s">
        <v>23</v>
      </c>
      <c r="E16" s="31" t="s">
        <v>24</v>
      </c>
      <c r="F16" s="45" t="s">
        <v>25</v>
      </c>
      <c r="G16" s="31" t="s">
        <v>19</v>
      </c>
      <c r="H16" s="31">
        <v>6</v>
      </c>
      <c r="I16" s="31" t="s">
        <v>26</v>
      </c>
      <c r="J16" s="66">
        <v>27.347999999999999</v>
      </c>
      <c r="K16" s="67">
        <f>+(J16/6)/60</f>
        <v>7.5966666666666668E-2</v>
      </c>
      <c r="L16" s="38"/>
      <c r="M16" s="54">
        <v>6</v>
      </c>
      <c r="N16" s="72">
        <f>+J16/1.2</f>
        <v>22.79</v>
      </c>
      <c r="O16" s="73">
        <f>+(N16/6)/60</f>
        <v>6.3305555555555559E-2</v>
      </c>
    </row>
    <row r="17" spans="1:15" s="4" customFormat="1" ht="15">
      <c r="A17" s="54">
        <v>3</v>
      </c>
      <c r="B17" s="31" t="s">
        <v>27</v>
      </c>
      <c r="C17" s="31" t="s">
        <v>28</v>
      </c>
      <c r="D17" s="31" t="s">
        <v>29</v>
      </c>
      <c r="E17" s="31" t="s">
        <v>30</v>
      </c>
      <c r="F17" s="45" t="s">
        <v>31</v>
      </c>
      <c r="G17" s="31" t="s">
        <v>19</v>
      </c>
      <c r="H17" s="31">
        <v>600</v>
      </c>
      <c r="I17" s="31" t="s">
        <v>20</v>
      </c>
      <c r="J17" s="66">
        <v>44.195999999999998</v>
      </c>
      <c r="K17" s="67">
        <f>+(J17/6)/60</f>
        <v>0.12276666666666666</v>
      </c>
      <c r="L17" s="38"/>
      <c r="M17" s="54">
        <v>600</v>
      </c>
      <c r="N17" s="72">
        <f>+J17/1.2</f>
        <v>36.83</v>
      </c>
      <c r="O17" s="73">
        <f>+(N17/6)/60</f>
        <v>0.10230555555555555</v>
      </c>
    </row>
    <row r="18" spans="1:15" s="4" customFormat="1" ht="15">
      <c r="A18" s="54">
        <v>4</v>
      </c>
      <c r="B18" s="31" t="s">
        <v>32</v>
      </c>
      <c r="C18" s="31" t="s">
        <v>33</v>
      </c>
      <c r="D18" s="31" t="s">
        <v>34</v>
      </c>
      <c r="E18" s="31" t="s">
        <v>35</v>
      </c>
      <c r="F18" s="45" t="s">
        <v>36</v>
      </c>
      <c r="G18" s="31" t="s">
        <v>19</v>
      </c>
      <c r="H18" s="31">
        <v>80</v>
      </c>
      <c r="I18" s="31" t="s">
        <v>20</v>
      </c>
      <c r="J18" s="66">
        <v>1.68</v>
      </c>
      <c r="K18" s="67">
        <f>+J18/8</f>
        <v>0.21</v>
      </c>
      <c r="L18" s="38"/>
      <c r="M18" s="54">
        <v>80</v>
      </c>
      <c r="N18" s="72">
        <f>+J18/1.2</f>
        <v>1.4</v>
      </c>
      <c r="O18" s="73">
        <f>+N18/8</f>
        <v>0.17499999999999999</v>
      </c>
    </row>
    <row r="19" spans="1:15" s="4" customFormat="1" ht="15">
      <c r="A19" s="54"/>
      <c r="B19" s="31"/>
      <c r="C19" s="31"/>
      <c r="D19" s="31"/>
      <c r="E19" s="31"/>
      <c r="F19" s="45"/>
      <c r="G19" s="31"/>
      <c r="H19" s="31"/>
      <c r="I19" s="31"/>
      <c r="J19" s="32"/>
      <c r="K19" s="67"/>
      <c r="L19" s="38"/>
      <c r="M19" s="54"/>
      <c r="N19" s="33"/>
      <c r="O19" s="74"/>
    </row>
    <row r="20" spans="1:15" ht="15" customHeight="1">
      <c r="A20" s="84" t="s">
        <v>38</v>
      </c>
      <c r="B20" s="85"/>
      <c r="C20" s="85"/>
      <c r="D20" s="85"/>
      <c r="E20" s="85"/>
      <c r="F20" s="85"/>
      <c r="G20" s="85"/>
      <c r="H20" s="85"/>
      <c r="I20" s="85"/>
      <c r="J20" s="85"/>
      <c r="K20" s="90"/>
      <c r="L20"/>
      <c r="M20" s="80"/>
      <c r="N20" s="81"/>
      <c r="O20" s="82"/>
    </row>
    <row r="21" spans="1:15" ht="15">
      <c r="A21" s="54">
        <v>1</v>
      </c>
      <c r="B21" s="31" t="s">
        <v>39</v>
      </c>
      <c r="C21" s="31" t="s">
        <v>40</v>
      </c>
      <c r="D21" s="31" t="s">
        <v>41</v>
      </c>
      <c r="E21" s="31" t="s">
        <v>42</v>
      </c>
      <c r="F21" s="45" t="s">
        <v>43</v>
      </c>
      <c r="G21" s="31" t="s">
        <v>19</v>
      </c>
      <c r="H21" s="31">
        <v>12</v>
      </c>
      <c r="I21" s="31" t="s">
        <v>26</v>
      </c>
      <c r="J21" s="66">
        <v>35.1</v>
      </c>
      <c r="K21" s="67">
        <f>+(J21/12)/17</f>
        <v>0.17205882352941179</v>
      </c>
      <c r="L21"/>
      <c r="M21" s="54">
        <v>12</v>
      </c>
      <c r="N21" s="72">
        <f>+J21/1.2</f>
        <v>29.250000000000004</v>
      </c>
      <c r="O21" s="73">
        <f>+(N21/12)/17</f>
        <v>0.14338235294117649</v>
      </c>
    </row>
    <row r="22" spans="1:15" ht="15">
      <c r="A22" s="54">
        <v>2</v>
      </c>
      <c r="B22" s="31" t="s">
        <v>32</v>
      </c>
      <c r="C22" s="31" t="s">
        <v>33</v>
      </c>
      <c r="D22" s="31" t="s">
        <v>44</v>
      </c>
      <c r="E22" s="31" t="s">
        <v>45</v>
      </c>
      <c r="F22" s="47" t="s">
        <v>46</v>
      </c>
      <c r="G22" s="31" t="s">
        <v>19</v>
      </c>
      <c r="H22" s="31">
        <v>1</v>
      </c>
      <c r="I22" s="31" t="s">
        <v>47</v>
      </c>
      <c r="J22" s="66">
        <v>3.6480000000000001</v>
      </c>
      <c r="K22" s="67">
        <f>+J22/20</f>
        <v>0.18240000000000001</v>
      </c>
      <c r="L22"/>
      <c r="M22" s="54">
        <v>1</v>
      </c>
      <c r="N22" s="72">
        <f>+J22/1.2</f>
        <v>3.04</v>
      </c>
      <c r="O22" s="73">
        <f>+N22/20</f>
        <v>0.152</v>
      </c>
    </row>
    <row r="23" spans="1:15" ht="15">
      <c r="A23" s="54">
        <v>3</v>
      </c>
      <c r="B23" s="31" t="s">
        <v>27</v>
      </c>
      <c r="C23" s="31" t="s">
        <v>28</v>
      </c>
      <c r="D23" s="31" t="s">
        <v>44</v>
      </c>
      <c r="E23" s="31" t="s">
        <v>48</v>
      </c>
      <c r="F23" s="47" t="s">
        <v>49</v>
      </c>
      <c r="G23" s="31" t="s">
        <v>19</v>
      </c>
      <c r="H23" s="31">
        <v>200</v>
      </c>
      <c r="I23" s="31" t="s">
        <v>20</v>
      </c>
      <c r="J23" s="66">
        <v>4.08</v>
      </c>
      <c r="K23" s="67">
        <f>+J23/20</f>
        <v>0.20400000000000001</v>
      </c>
      <c r="L23"/>
      <c r="M23" s="54">
        <v>200</v>
      </c>
      <c r="N23" s="72">
        <f>+J23/1.2</f>
        <v>3.4000000000000004</v>
      </c>
      <c r="O23" s="73">
        <f>+N23/20</f>
        <v>0.17</v>
      </c>
    </row>
    <row r="24" spans="1:15" ht="15">
      <c r="A24" s="54">
        <v>4</v>
      </c>
      <c r="B24" s="31" t="s">
        <v>21</v>
      </c>
      <c r="C24" s="31" t="s">
        <v>22</v>
      </c>
      <c r="D24" s="31" t="s">
        <v>50</v>
      </c>
      <c r="E24" s="31" t="s">
        <v>51</v>
      </c>
      <c r="F24" s="47" t="s">
        <v>52</v>
      </c>
      <c r="G24" s="31" t="s">
        <v>19</v>
      </c>
      <c r="H24" s="31">
        <v>6</v>
      </c>
      <c r="I24" s="31" t="s">
        <v>26</v>
      </c>
      <c r="J24" s="66">
        <v>26.256</v>
      </c>
      <c r="K24" s="67">
        <f>+(J24/6)/20</f>
        <v>0.21880000000000002</v>
      </c>
      <c r="L24"/>
      <c r="M24" s="54">
        <v>6</v>
      </c>
      <c r="N24" s="72">
        <f>+J24/1.2</f>
        <v>21.880000000000003</v>
      </c>
      <c r="O24" s="73">
        <f>+(N24/6)/20</f>
        <v>0.18233333333333335</v>
      </c>
    </row>
    <row r="25" spans="1:15" ht="15">
      <c r="A25" s="54">
        <v>5</v>
      </c>
      <c r="B25" s="31" t="s">
        <v>53</v>
      </c>
      <c r="C25" s="31" t="s">
        <v>53</v>
      </c>
      <c r="D25" s="31" t="s">
        <v>44</v>
      </c>
      <c r="E25" s="31" t="s">
        <v>54</v>
      </c>
      <c r="F25" s="47" t="s">
        <v>55</v>
      </c>
      <c r="G25" s="31" t="s">
        <v>19</v>
      </c>
      <c r="H25" s="31">
        <v>6</v>
      </c>
      <c r="I25" s="31" t="s">
        <v>26</v>
      </c>
      <c r="J25" s="66">
        <v>43.92</v>
      </c>
      <c r="K25" s="67">
        <f>+(J25/6)/20</f>
        <v>0.36599999999999999</v>
      </c>
      <c r="L25"/>
      <c r="M25" s="54">
        <v>6</v>
      </c>
      <c r="N25" s="72">
        <f>+J25/1.2</f>
        <v>36.6</v>
      </c>
      <c r="O25" s="73">
        <f>+(N25/6)/20</f>
        <v>0.30500000000000005</v>
      </c>
    </row>
    <row r="26" spans="1:15" ht="15">
      <c r="A26" s="54"/>
      <c r="B26" s="31"/>
      <c r="C26" s="31"/>
      <c r="D26" s="31"/>
      <c r="E26" s="31"/>
      <c r="F26" s="45"/>
      <c r="G26" s="31"/>
      <c r="H26" s="31"/>
      <c r="I26" s="31"/>
      <c r="J26" s="32"/>
      <c r="K26" s="68"/>
      <c r="L26"/>
      <c r="M26" s="54"/>
      <c r="N26" s="33"/>
      <c r="O26" s="74"/>
    </row>
    <row r="27" spans="1:15" ht="15" customHeight="1">
      <c r="A27" s="84" t="s">
        <v>56</v>
      </c>
      <c r="B27" s="85"/>
      <c r="C27" s="85"/>
      <c r="D27" s="85"/>
      <c r="E27" s="85"/>
      <c r="F27" s="85"/>
      <c r="G27" s="85"/>
      <c r="H27" s="85"/>
      <c r="I27" s="85"/>
      <c r="J27" s="85"/>
      <c r="K27" s="90"/>
      <c r="L27"/>
      <c r="M27" s="80"/>
      <c r="N27" s="81"/>
      <c r="O27" s="82"/>
    </row>
    <row r="28" spans="1:15" ht="15">
      <c r="A28" s="54">
        <v>1</v>
      </c>
      <c r="B28" s="31" t="s">
        <v>57</v>
      </c>
      <c r="C28" s="31" t="s">
        <v>22</v>
      </c>
      <c r="D28" s="31" t="s">
        <v>58</v>
      </c>
      <c r="E28" s="31" t="s">
        <v>59</v>
      </c>
      <c r="F28" s="47" t="s">
        <v>60</v>
      </c>
      <c r="G28" s="31" t="s">
        <v>19</v>
      </c>
      <c r="H28" s="31">
        <v>200</v>
      </c>
      <c r="I28" s="31" t="s">
        <v>20</v>
      </c>
      <c r="J28" s="66">
        <v>4.5599999999999996</v>
      </c>
      <c r="K28" s="67">
        <f>+J28/20</f>
        <v>0.22799999999999998</v>
      </c>
      <c r="L28"/>
      <c r="M28" s="54">
        <v>200</v>
      </c>
      <c r="N28" s="72">
        <f t="shared" ref="N28:N35" si="0">+J28/1.2</f>
        <v>3.8</v>
      </c>
      <c r="O28" s="67">
        <f>+N28/20</f>
        <v>0.19</v>
      </c>
    </row>
    <row r="29" spans="1:15" ht="15">
      <c r="A29" s="54">
        <v>2</v>
      </c>
      <c r="B29" s="31" t="s">
        <v>39</v>
      </c>
      <c r="C29" s="31" t="s">
        <v>61</v>
      </c>
      <c r="D29" s="31" t="s">
        <v>62</v>
      </c>
      <c r="E29" s="31" t="s">
        <v>63</v>
      </c>
      <c r="F29" s="45" t="s">
        <v>43</v>
      </c>
      <c r="G29" s="31" t="s">
        <v>19</v>
      </c>
      <c r="H29" s="31">
        <v>12</v>
      </c>
      <c r="I29" s="31" t="s">
        <v>26</v>
      </c>
      <c r="J29" s="66">
        <v>47.95</v>
      </c>
      <c r="K29" s="67">
        <f>+(J29/12)/17</f>
        <v>0.23504901960784316</v>
      </c>
      <c r="L29"/>
      <c r="M29" s="54">
        <v>12</v>
      </c>
      <c r="N29" s="72">
        <f t="shared" si="0"/>
        <v>39.958333333333336</v>
      </c>
      <c r="O29" s="67">
        <f>+(N29/12)/17</f>
        <v>0.19587418300653595</v>
      </c>
    </row>
    <row r="30" spans="1:15" ht="15">
      <c r="A30" s="54">
        <v>3</v>
      </c>
      <c r="B30" s="31" t="s">
        <v>27</v>
      </c>
      <c r="C30" s="31" t="s">
        <v>64</v>
      </c>
      <c r="D30" s="31" t="s">
        <v>65</v>
      </c>
      <c r="E30" s="31" t="s">
        <v>66</v>
      </c>
      <c r="F30" s="47" t="s">
        <v>67</v>
      </c>
      <c r="G30" s="31" t="s">
        <v>19</v>
      </c>
      <c r="H30" s="31">
        <v>150</v>
      </c>
      <c r="I30" s="31" t="s">
        <v>20</v>
      </c>
      <c r="J30" s="66">
        <v>3.86</v>
      </c>
      <c r="K30" s="67">
        <f>+J30/15</f>
        <v>0.2573333333333333</v>
      </c>
      <c r="L30"/>
      <c r="M30" s="54">
        <v>150</v>
      </c>
      <c r="N30" s="72">
        <f t="shared" si="0"/>
        <v>3.2166666666666668</v>
      </c>
      <c r="O30" s="67">
        <f>+N30/15</f>
        <v>0.21444444444444447</v>
      </c>
    </row>
    <row r="31" spans="1:15" ht="15">
      <c r="A31" s="54">
        <v>4</v>
      </c>
      <c r="B31" s="31" t="s">
        <v>32</v>
      </c>
      <c r="C31" s="31" t="s">
        <v>68</v>
      </c>
      <c r="D31" s="31" t="s">
        <v>69</v>
      </c>
      <c r="E31" s="31" t="s">
        <v>70</v>
      </c>
      <c r="F31" s="45" t="s">
        <v>71</v>
      </c>
      <c r="G31" s="31" t="s">
        <v>19</v>
      </c>
      <c r="H31" s="31">
        <v>1</v>
      </c>
      <c r="I31" s="31" t="s">
        <v>47</v>
      </c>
      <c r="J31" s="66">
        <v>5.4960000000000004</v>
      </c>
      <c r="K31" s="67">
        <f>+J31/20</f>
        <v>0.27480000000000004</v>
      </c>
      <c r="L31"/>
      <c r="M31" s="54">
        <v>1</v>
      </c>
      <c r="N31" s="72">
        <f t="shared" si="0"/>
        <v>4.580000000000001</v>
      </c>
      <c r="O31" s="67">
        <f>+N31/20</f>
        <v>0.22900000000000004</v>
      </c>
    </row>
    <row r="32" spans="1:15" ht="15">
      <c r="A32" s="54">
        <v>5</v>
      </c>
      <c r="B32" s="31" t="s">
        <v>15</v>
      </c>
      <c r="C32" s="31" t="s">
        <v>72</v>
      </c>
      <c r="D32" s="31" t="s">
        <v>73</v>
      </c>
      <c r="E32" s="31" t="s">
        <v>74</v>
      </c>
      <c r="F32" s="47" t="s">
        <v>123</v>
      </c>
      <c r="G32" s="31" t="s">
        <v>19</v>
      </c>
      <c r="H32" s="31">
        <v>200</v>
      </c>
      <c r="I32" s="31" t="s">
        <v>20</v>
      </c>
      <c r="J32" s="66">
        <v>6</v>
      </c>
      <c r="K32" s="67">
        <f>+J32/20</f>
        <v>0.3</v>
      </c>
      <c r="L32"/>
      <c r="M32" s="54">
        <v>200</v>
      </c>
      <c r="N32" s="72">
        <f t="shared" si="0"/>
        <v>5</v>
      </c>
      <c r="O32" s="67">
        <f>+N32/20</f>
        <v>0.25</v>
      </c>
    </row>
    <row r="33" spans="1:15" ht="15">
      <c r="A33" s="54">
        <v>6</v>
      </c>
      <c r="B33" s="31" t="s">
        <v>32</v>
      </c>
      <c r="C33" s="31" t="s">
        <v>68</v>
      </c>
      <c r="D33" s="31" t="s">
        <v>75</v>
      </c>
      <c r="E33" s="31" t="s">
        <v>76</v>
      </c>
      <c r="F33" s="47" t="s">
        <v>77</v>
      </c>
      <c r="G33" s="31" t="s">
        <v>19</v>
      </c>
      <c r="H33" s="31">
        <v>1</v>
      </c>
      <c r="I33" s="31" t="s">
        <v>47</v>
      </c>
      <c r="J33" s="66">
        <v>3.79</v>
      </c>
      <c r="K33" s="67">
        <f>+J33/10</f>
        <v>0.379</v>
      </c>
      <c r="L33"/>
      <c r="M33" s="54">
        <v>1</v>
      </c>
      <c r="N33" s="72">
        <f t="shared" si="0"/>
        <v>3.1583333333333337</v>
      </c>
      <c r="O33" s="67">
        <f>+N33/10</f>
        <v>0.31583333333333335</v>
      </c>
    </row>
    <row r="34" spans="1:15" ht="15">
      <c r="A34" s="54">
        <v>7</v>
      </c>
      <c r="B34" s="31" t="s">
        <v>15</v>
      </c>
      <c r="C34" s="31" t="s">
        <v>72</v>
      </c>
      <c r="D34" s="31" t="s">
        <v>78</v>
      </c>
      <c r="E34" s="31" t="s">
        <v>79</v>
      </c>
      <c r="F34" s="47" t="s">
        <v>123</v>
      </c>
      <c r="G34" s="31" t="s">
        <v>19</v>
      </c>
      <c r="H34" s="31">
        <v>100</v>
      </c>
      <c r="I34" s="31" t="s">
        <v>20</v>
      </c>
      <c r="J34" s="66">
        <v>4.04</v>
      </c>
      <c r="K34" s="67">
        <f>+J34/10</f>
        <v>0.40400000000000003</v>
      </c>
      <c r="L34"/>
      <c r="M34" s="54">
        <v>100</v>
      </c>
      <c r="N34" s="72">
        <f t="shared" si="0"/>
        <v>3.3666666666666667</v>
      </c>
      <c r="O34" s="67">
        <f>+N34/10</f>
        <v>0.33666666666666667</v>
      </c>
    </row>
    <row r="35" spans="1:15" ht="15">
      <c r="A35" s="54">
        <v>8</v>
      </c>
      <c r="B35" s="31" t="s">
        <v>53</v>
      </c>
      <c r="C35" s="31" t="s">
        <v>53</v>
      </c>
      <c r="D35" s="31" t="s">
        <v>78</v>
      </c>
      <c r="E35" s="31" t="s">
        <v>80</v>
      </c>
      <c r="F35" s="47" t="s">
        <v>81</v>
      </c>
      <c r="G35" s="31" t="s">
        <v>19</v>
      </c>
      <c r="H35" s="31">
        <v>6</v>
      </c>
      <c r="I35" s="31" t="s">
        <v>26</v>
      </c>
      <c r="J35" s="66">
        <v>44.64</v>
      </c>
      <c r="K35" s="67">
        <f>+(J35/6)/10</f>
        <v>0.74399999999999999</v>
      </c>
      <c r="L35"/>
      <c r="M35" s="54">
        <v>6</v>
      </c>
      <c r="N35" s="72">
        <f t="shared" si="0"/>
        <v>37.200000000000003</v>
      </c>
      <c r="O35" s="67">
        <f>+(N35/6)/10</f>
        <v>0.62</v>
      </c>
    </row>
    <row r="36" spans="1:15" ht="15">
      <c r="A36" s="54"/>
      <c r="B36" s="31"/>
      <c r="C36" s="31"/>
      <c r="D36" s="31"/>
      <c r="E36" s="31"/>
      <c r="F36" s="45"/>
      <c r="G36" s="31"/>
      <c r="H36" s="31"/>
      <c r="I36" s="31"/>
      <c r="J36" s="32"/>
      <c r="K36" s="68"/>
      <c r="L36"/>
      <c r="M36" s="54"/>
      <c r="N36" s="33"/>
      <c r="O36" s="74"/>
    </row>
    <row r="37" spans="1:15" ht="15">
      <c r="A37" s="84" t="s">
        <v>82</v>
      </c>
      <c r="B37" s="85"/>
      <c r="C37" s="85"/>
      <c r="D37" s="85"/>
      <c r="E37" s="85"/>
      <c r="F37" s="85"/>
      <c r="G37" s="85"/>
      <c r="H37" s="85"/>
      <c r="I37" s="85"/>
      <c r="J37" s="85"/>
      <c r="K37" s="90"/>
      <c r="L37"/>
      <c r="M37" s="80"/>
      <c r="N37" s="81"/>
      <c r="O37" s="82"/>
    </row>
    <row r="38" spans="1:15" ht="15">
      <c r="A38" s="54">
        <v>1</v>
      </c>
      <c r="B38" s="31" t="s">
        <v>32</v>
      </c>
      <c r="C38" s="31" t="s">
        <v>33</v>
      </c>
      <c r="D38" s="31" t="s">
        <v>83</v>
      </c>
      <c r="E38" s="31" t="s">
        <v>84</v>
      </c>
      <c r="F38" s="45" t="s">
        <v>85</v>
      </c>
      <c r="G38" s="31" t="s">
        <v>19</v>
      </c>
      <c r="H38" s="31">
        <v>1</v>
      </c>
      <c r="I38" s="31" t="s">
        <v>20</v>
      </c>
      <c r="J38" s="66">
        <v>5.76</v>
      </c>
      <c r="K38" s="67">
        <f>+J38/20</f>
        <v>0.28799999999999998</v>
      </c>
      <c r="L38"/>
      <c r="M38" s="54">
        <v>1</v>
      </c>
      <c r="N38" s="72">
        <f>+J38/1.2</f>
        <v>4.8</v>
      </c>
      <c r="O38" s="67">
        <f>+N38/20</f>
        <v>0.24</v>
      </c>
    </row>
    <row r="39" spans="1:15" ht="15">
      <c r="A39" s="54">
        <v>2</v>
      </c>
      <c r="B39" s="31" t="s">
        <v>32</v>
      </c>
      <c r="C39" s="31" t="s">
        <v>33</v>
      </c>
      <c r="D39" s="31" t="s">
        <v>86</v>
      </c>
      <c r="E39" s="31" t="s">
        <v>87</v>
      </c>
      <c r="F39" s="47" t="s">
        <v>88</v>
      </c>
      <c r="G39" s="31" t="s">
        <v>19</v>
      </c>
      <c r="H39" s="31">
        <v>1</v>
      </c>
      <c r="I39" s="31" t="s">
        <v>47</v>
      </c>
      <c r="J39" s="66">
        <v>3.7919999999999998</v>
      </c>
      <c r="K39" s="67">
        <f>+J39/10</f>
        <v>0.37919999999999998</v>
      </c>
      <c r="L39"/>
      <c r="M39" s="54">
        <v>1</v>
      </c>
      <c r="N39" s="72">
        <f>+J39/1.2</f>
        <v>3.16</v>
      </c>
      <c r="O39" s="67">
        <f>+N39/10</f>
        <v>0.316</v>
      </c>
    </row>
    <row r="40" spans="1:15" ht="15">
      <c r="A40" s="54">
        <v>3</v>
      </c>
      <c r="B40" s="31" t="s">
        <v>21</v>
      </c>
      <c r="C40" s="31" t="s">
        <v>22</v>
      </c>
      <c r="D40" s="31" t="s">
        <v>89</v>
      </c>
      <c r="E40" s="31" t="s">
        <v>90</v>
      </c>
      <c r="F40" s="47" t="s">
        <v>91</v>
      </c>
      <c r="G40" s="31" t="s">
        <v>19</v>
      </c>
      <c r="H40" s="31">
        <v>6</v>
      </c>
      <c r="I40" s="31" t="s">
        <v>26</v>
      </c>
      <c r="J40" s="66">
        <v>23.292000000000002</v>
      </c>
      <c r="K40" s="67">
        <f>+(J40/6)/10</f>
        <v>0.38819999999999999</v>
      </c>
      <c r="L40"/>
      <c r="M40" s="54">
        <v>6</v>
      </c>
      <c r="N40" s="72">
        <f>+J40/1.2</f>
        <v>19.410000000000004</v>
      </c>
      <c r="O40" s="67">
        <f>+(N40/6)/10</f>
        <v>0.32350000000000007</v>
      </c>
    </row>
    <row r="41" spans="1:15" ht="15">
      <c r="A41" s="54">
        <v>4</v>
      </c>
      <c r="B41" s="31" t="s">
        <v>27</v>
      </c>
      <c r="C41" s="31" t="s">
        <v>28</v>
      </c>
      <c r="D41" s="31" t="s">
        <v>86</v>
      </c>
      <c r="E41" s="31" t="s">
        <v>92</v>
      </c>
      <c r="F41" s="47" t="s">
        <v>93</v>
      </c>
      <c r="G41" s="31" t="s">
        <v>19</v>
      </c>
      <c r="H41" s="31">
        <v>100</v>
      </c>
      <c r="I41" s="31" t="s">
        <v>20</v>
      </c>
      <c r="J41" s="66">
        <v>3.9239999999999999</v>
      </c>
      <c r="K41" s="67">
        <f>+J41/10</f>
        <v>0.39239999999999997</v>
      </c>
      <c r="L41"/>
      <c r="M41" s="54">
        <v>100</v>
      </c>
      <c r="N41" s="72">
        <f>+J41/1.2</f>
        <v>3.27</v>
      </c>
      <c r="O41" s="67">
        <f>+N41/10</f>
        <v>0.32700000000000001</v>
      </c>
    </row>
    <row r="42" spans="1:15" ht="15">
      <c r="A42" s="54"/>
      <c r="B42" s="31"/>
      <c r="C42" s="31"/>
      <c r="D42" s="31"/>
      <c r="E42" s="31"/>
      <c r="F42" s="47"/>
      <c r="G42" s="31"/>
      <c r="H42" s="31"/>
      <c r="I42" s="31"/>
      <c r="J42" s="32"/>
      <c r="K42" s="68"/>
      <c r="L42"/>
      <c r="M42" s="54"/>
      <c r="N42" s="33"/>
      <c r="O42" s="74"/>
    </row>
    <row r="43" spans="1:15" ht="15">
      <c r="A43" s="84" t="s">
        <v>94</v>
      </c>
      <c r="B43" s="85"/>
      <c r="C43" s="85"/>
      <c r="D43" s="85"/>
      <c r="E43" s="85"/>
      <c r="F43" s="85"/>
      <c r="G43" s="85"/>
      <c r="H43" s="85"/>
      <c r="I43" s="85"/>
      <c r="J43" s="85"/>
      <c r="K43" s="90"/>
      <c r="L43"/>
      <c r="M43" s="87"/>
      <c r="N43" s="88"/>
      <c r="O43" s="89"/>
    </row>
    <row r="44" spans="1:15" ht="15">
      <c r="A44" s="54">
        <v>1</v>
      </c>
      <c r="B44" s="31" t="s">
        <v>32</v>
      </c>
      <c r="C44" s="31" t="s">
        <v>33</v>
      </c>
      <c r="D44" s="31" t="s">
        <v>95</v>
      </c>
      <c r="E44" s="31" t="s">
        <v>96</v>
      </c>
      <c r="F44" s="47" t="s">
        <v>97</v>
      </c>
      <c r="G44" s="31" t="s">
        <v>19</v>
      </c>
      <c r="H44" s="31">
        <v>6</v>
      </c>
      <c r="I44" s="31" t="s">
        <v>98</v>
      </c>
      <c r="J44" s="66">
        <v>28.62</v>
      </c>
      <c r="K44" s="67">
        <f>+(J44/6)/10</f>
        <v>0.47700000000000004</v>
      </c>
      <c r="L44"/>
      <c r="M44" s="54">
        <v>6</v>
      </c>
      <c r="N44" s="72">
        <f>+J44/1.2</f>
        <v>23.85</v>
      </c>
      <c r="O44" s="67">
        <f>+(N44/6)/10</f>
        <v>0.39750000000000002</v>
      </c>
    </row>
    <row r="45" spans="1:15" ht="15">
      <c r="A45" s="54">
        <v>2</v>
      </c>
      <c r="B45" s="31" t="s">
        <v>15</v>
      </c>
      <c r="C45" s="31" t="s">
        <v>99</v>
      </c>
      <c r="D45" s="31" t="s">
        <v>95</v>
      </c>
      <c r="E45" s="31" t="s">
        <v>100</v>
      </c>
      <c r="F45" s="47" t="s">
        <v>123</v>
      </c>
      <c r="G45" s="31" t="s">
        <v>19</v>
      </c>
      <c r="H45" s="31">
        <v>100</v>
      </c>
      <c r="I45" s="31" t="s">
        <v>20</v>
      </c>
      <c r="J45" s="66">
        <v>4.8600000000000003</v>
      </c>
      <c r="K45" s="67">
        <f>+J45/10</f>
        <v>0.48600000000000004</v>
      </c>
      <c r="L45"/>
      <c r="M45" s="54">
        <v>100</v>
      </c>
      <c r="N45" s="72">
        <f>+J45/1.2</f>
        <v>4.0500000000000007</v>
      </c>
      <c r="O45" s="67">
        <f>+N45/10</f>
        <v>0.40500000000000008</v>
      </c>
    </row>
    <row r="46" spans="1:15" ht="15">
      <c r="A46" s="54">
        <v>3</v>
      </c>
      <c r="B46" s="31" t="s">
        <v>21</v>
      </c>
      <c r="C46" s="31" t="s">
        <v>22</v>
      </c>
      <c r="D46" s="31" t="s">
        <v>101</v>
      </c>
      <c r="E46" s="31" t="s">
        <v>102</v>
      </c>
      <c r="F46" s="45" t="s">
        <v>103</v>
      </c>
      <c r="G46" s="31" t="s">
        <v>19</v>
      </c>
      <c r="H46" s="31">
        <v>6</v>
      </c>
      <c r="I46" s="31" t="s">
        <v>26</v>
      </c>
      <c r="J46" s="66">
        <v>45.048000000000002</v>
      </c>
      <c r="K46" s="67">
        <f>+(J46/6)/10</f>
        <v>0.75080000000000002</v>
      </c>
      <c r="L46"/>
      <c r="M46" s="54">
        <v>6</v>
      </c>
      <c r="N46" s="72">
        <f>+J46/1.2</f>
        <v>37.540000000000006</v>
      </c>
      <c r="O46" s="67">
        <f>+(N46/6)/10</f>
        <v>0.62566666666666682</v>
      </c>
    </row>
    <row r="47" spans="1:15" ht="15">
      <c r="A47" s="54"/>
      <c r="B47" s="31"/>
      <c r="C47" s="31"/>
      <c r="D47" s="31"/>
      <c r="E47" s="31"/>
      <c r="F47" s="45"/>
      <c r="G47" s="31"/>
      <c r="H47" s="31"/>
      <c r="I47" s="31"/>
      <c r="J47" s="32"/>
      <c r="K47" s="68"/>
      <c r="L47"/>
      <c r="M47" s="54"/>
      <c r="N47" s="33"/>
      <c r="O47" s="75"/>
    </row>
    <row r="48" spans="1:15" ht="30" customHeight="1">
      <c r="A48" s="84" t="s">
        <v>104</v>
      </c>
      <c r="B48" s="85"/>
      <c r="C48" s="85"/>
      <c r="D48" s="85"/>
      <c r="E48" s="85"/>
      <c r="F48" s="85"/>
      <c r="G48" s="85"/>
      <c r="H48" s="86"/>
      <c r="I48" s="53" t="s">
        <v>7</v>
      </c>
      <c r="J48" s="62" t="s">
        <v>8</v>
      </c>
      <c r="K48" s="63" t="s">
        <v>105</v>
      </c>
      <c r="L48" s="48"/>
      <c r="M48" s="55" t="s">
        <v>7</v>
      </c>
      <c r="N48" s="62" t="s">
        <v>8</v>
      </c>
      <c r="O48" s="63" t="s">
        <v>105</v>
      </c>
    </row>
    <row r="49" spans="1:15" ht="15">
      <c r="A49" s="54">
        <v>1</v>
      </c>
      <c r="B49" s="31" t="s">
        <v>106</v>
      </c>
      <c r="C49" s="31" t="s">
        <v>107</v>
      </c>
      <c r="D49" s="31" t="s">
        <v>108</v>
      </c>
      <c r="E49" s="31" t="s">
        <v>109</v>
      </c>
      <c r="F49" s="45" t="s">
        <v>110</v>
      </c>
      <c r="G49" s="31" t="s">
        <v>19</v>
      </c>
      <c r="H49" s="31">
        <v>1</v>
      </c>
      <c r="I49" s="31" t="s">
        <v>47</v>
      </c>
      <c r="J49" s="66">
        <v>0.996</v>
      </c>
      <c r="K49" s="64">
        <f>+J49/5</f>
        <v>0.19919999999999999</v>
      </c>
      <c r="L49" s="59"/>
      <c r="M49" s="56">
        <v>1</v>
      </c>
      <c r="N49" s="76">
        <f>+J49/1.2</f>
        <v>0.83000000000000007</v>
      </c>
      <c r="O49" s="71">
        <f>+N49/5</f>
        <v>0.16600000000000001</v>
      </c>
    </row>
    <row r="50" spans="1:15" ht="15">
      <c r="A50" s="56">
        <v>2</v>
      </c>
      <c r="B50" s="51" t="s">
        <v>21</v>
      </c>
      <c r="C50" s="51" t="s">
        <v>22</v>
      </c>
      <c r="D50" s="31" t="s">
        <v>111</v>
      </c>
      <c r="E50" s="49" t="s">
        <v>112</v>
      </c>
      <c r="F50" s="50" t="s">
        <v>113</v>
      </c>
      <c r="G50" s="49" t="s">
        <v>19</v>
      </c>
      <c r="H50" s="51">
        <v>1</v>
      </c>
      <c r="I50" s="31" t="s">
        <v>47</v>
      </c>
      <c r="J50" s="65">
        <v>1.8360000000000001</v>
      </c>
      <c r="K50" s="64">
        <f>+J50/5</f>
        <v>0.36720000000000003</v>
      </c>
      <c r="L50" s="52"/>
      <c r="M50" s="57">
        <v>1</v>
      </c>
      <c r="N50" s="76">
        <f>+J50/1.2</f>
        <v>1.53</v>
      </c>
      <c r="O50" s="64">
        <f>+N50/5</f>
        <v>0.30599999999999999</v>
      </c>
    </row>
    <row r="51" spans="1:15" ht="15">
      <c r="A51" s="54">
        <v>3</v>
      </c>
      <c r="B51" s="31" t="s">
        <v>32</v>
      </c>
      <c r="C51" s="31" t="s">
        <v>114</v>
      </c>
      <c r="D51" s="31" t="s">
        <v>115</v>
      </c>
      <c r="E51" s="31" t="s">
        <v>116</v>
      </c>
      <c r="F51" s="47" t="s">
        <v>117</v>
      </c>
      <c r="G51" s="31" t="s">
        <v>19</v>
      </c>
      <c r="H51" s="31">
        <v>1</v>
      </c>
      <c r="I51" s="31" t="s">
        <v>47</v>
      </c>
      <c r="J51" s="66">
        <v>2.3879999999999999</v>
      </c>
      <c r="K51" s="64">
        <f>+J51/5</f>
        <v>0.47759999999999997</v>
      </c>
      <c r="L51"/>
      <c r="M51" s="54">
        <v>1</v>
      </c>
      <c r="N51" s="72">
        <f>+J51/1.2</f>
        <v>1.99</v>
      </c>
      <c r="O51" s="64">
        <f>+N51/5</f>
        <v>0.39800000000000002</v>
      </c>
    </row>
    <row r="52" spans="1:15" ht="15">
      <c r="A52" s="54">
        <v>4</v>
      </c>
      <c r="B52" s="31" t="s">
        <v>15</v>
      </c>
      <c r="C52" s="31" t="s">
        <v>118</v>
      </c>
      <c r="D52" s="31" t="s">
        <v>115</v>
      </c>
      <c r="E52" s="31" t="s">
        <v>119</v>
      </c>
      <c r="F52" s="47" t="s">
        <v>123</v>
      </c>
      <c r="G52" s="31" t="s">
        <v>19</v>
      </c>
      <c r="H52" s="31">
        <v>1</v>
      </c>
      <c r="I52" s="31" t="s">
        <v>47</v>
      </c>
      <c r="J52" s="66">
        <v>3.024</v>
      </c>
      <c r="K52" s="64">
        <f>+J52/5</f>
        <v>0.6048</v>
      </c>
      <c r="L52"/>
      <c r="M52" s="54">
        <v>1</v>
      </c>
      <c r="N52" s="72">
        <f>+J52/1.2</f>
        <v>2.52</v>
      </c>
      <c r="O52" s="64">
        <f>+N52/5</f>
        <v>0.504</v>
      </c>
    </row>
    <row r="53" spans="1:15" ht="15">
      <c r="A53" s="54">
        <v>5</v>
      </c>
      <c r="B53" s="31" t="s">
        <v>27</v>
      </c>
      <c r="C53" s="31" t="s">
        <v>28</v>
      </c>
      <c r="D53" s="31" t="s">
        <v>115</v>
      </c>
      <c r="E53" s="31" t="s">
        <v>120</v>
      </c>
      <c r="F53" s="47" t="s">
        <v>121</v>
      </c>
      <c r="G53" s="31" t="s">
        <v>19</v>
      </c>
      <c r="H53" s="31">
        <v>1</v>
      </c>
      <c r="I53" s="31" t="s">
        <v>47</v>
      </c>
      <c r="J53" s="66">
        <v>3.5760000000000001</v>
      </c>
      <c r="K53" s="64">
        <f>+J53/5</f>
        <v>0.71520000000000006</v>
      </c>
      <c r="L53"/>
      <c r="M53" s="54">
        <v>1</v>
      </c>
      <c r="N53" s="72">
        <f>+J53/1.2</f>
        <v>2.98</v>
      </c>
      <c r="O53" s="64">
        <f>+N53/5</f>
        <v>0.59599999999999997</v>
      </c>
    </row>
    <row r="54" spans="1:15" ht="15.75" thickBot="1">
      <c r="A54" s="58"/>
      <c r="B54" s="60"/>
      <c r="C54" s="60"/>
      <c r="D54" s="60"/>
      <c r="E54" s="60"/>
      <c r="F54" s="61"/>
      <c r="G54" s="60"/>
      <c r="H54" s="60"/>
      <c r="I54" s="60"/>
      <c r="J54" s="69"/>
      <c r="K54" s="70"/>
      <c r="L54"/>
      <c r="M54" s="58"/>
      <c r="N54" s="77"/>
      <c r="O54" s="78"/>
    </row>
  </sheetData>
  <mergeCells count="15">
    <mergeCell ref="M20:O20"/>
    <mergeCell ref="A6:B6"/>
    <mergeCell ref="A48:H48"/>
    <mergeCell ref="M43:O43"/>
    <mergeCell ref="M37:O37"/>
    <mergeCell ref="M27:O27"/>
    <mergeCell ref="A20:K20"/>
    <mergeCell ref="A27:K27"/>
    <mergeCell ref="A37:K37"/>
    <mergeCell ref="A43:K43"/>
    <mergeCell ref="A10:O11"/>
    <mergeCell ref="I13:K13"/>
    <mergeCell ref="M13:O13"/>
    <mergeCell ref="A14:K14"/>
    <mergeCell ref="M14:O1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Product Name</vt:lpstr>
    </vt:vector>
  </TitlesOfParts>
  <Company>DHL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 Saleem (NHS SC)</dc:creator>
  <cp:lastModifiedBy>Raj Nagra</cp:lastModifiedBy>
  <cp:lastPrinted>2019-02-19T15:10:00Z</cp:lastPrinted>
  <dcterms:created xsi:type="dcterms:W3CDTF">2015-02-16T11:24:13Z</dcterms:created>
  <dcterms:modified xsi:type="dcterms:W3CDTF">2019-07-26T14:23:06Z</dcterms:modified>
</cp:coreProperties>
</file>